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Список планів" sheetId="1" r:id="rId1"/>
    <sheet name="Тип процедури" sheetId="2" r:id="rId2"/>
    <sheet name="Валюти" sheetId="3" r:id="rId3"/>
    <sheet name="Рік" sheetId="4" r:id="rId4"/>
    <sheet name="Початок проведення закупівлі" sheetId="5" r:id="rId5"/>
    <sheet name="КЕКВ" sheetId="6" r:id="rId6"/>
    <sheet name="Джерело фінансування. тип" sheetId="7" r:id="rId7"/>
  </sheets>
  <definedNames/>
  <calcPr fullCalcOnLoad="1"/>
</workbook>
</file>

<file path=xl/sharedStrings.xml><?xml version="1.0" encoding="utf-8"?>
<sst xmlns="http://schemas.openxmlformats.org/spreadsheetml/2006/main" count="388" uniqueCount="181">
  <si>
    <t>Код предмета закупівлі відповідно до ДК 021:2015</t>
  </si>
  <si>
    <t>Конкретна назва предмета закупівлі</t>
  </si>
  <si>
    <t>Код згідно з КЕКВ (для бюджетних коштів)</t>
  </si>
  <si>
    <t>Розмір бюджетного призначення за кошторисом або очікувана вартість предмета закупівлі</t>
  </si>
  <si>
    <t>Валюта процедури</t>
  </si>
  <si>
    <t>Процедура закупівлі</t>
  </si>
  <si>
    <t>Орієнтовний початок проведення процедури закупівлі</t>
  </si>
  <si>
    <t>Рік проведення процедури</t>
  </si>
  <si>
    <t>Джерело фінансування: тип</t>
  </si>
  <si>
    <t>1</t>
  </si>
  <si>
    <t>3</t>
  </si>
  <si>
    <t>4</t>
  </si>
  <si>
    <t>7</t>
  </si>
  <si>
    <t>8</t>
  </si>
  <si>
    <t>9</t>
  </si>
  <si>
    <t>65210000-8</t>
  </si>
  <si>
    <t>Послуги з розподілу природного газу по об"єктах ДПС України ГУ ДПС у Чернівецькій області : (Лот № 1: м. Вижниця, вул. Буковинська, буд. 14; Лот № 2: м. Кіцмань, вул. Українська, буд. 4; Лот № 3: м. Сокиряни, вул. Перемоги, буд. 10; Лот № 4: м. Сторожинець, вул. Лопуляка, буд. 8 ; Лот № 5: м. Хотин, вул. Свято-Покровська, буд. 11-А)</t>
  </si>
  <si>
    <t>2274</t>
  </si>
  <si>
    <t>UAH</t>
  </si>
  <si>
    <t>Переговорна процедура</t>
  </si>
  <si>
    <t>01.06.2022</t>
  </si>
  <si>
    <t>Державний бюджет України</t>
  </si>
  <si>
    <t>65310000-9</t>
  </si>
  <si>
    <t>Послуги з розподілу електричної енергії</t>
  </si>
  <si>
    <t>2273</t>
  </si>
  <si>
    <t>Переговорна процедура (скорочена)</t>
  </si>
  <si>
    <t>90510000-5</t>
  </si>
  <si>
    <t>Послуги з поводження з побутовими відходами за адресою:60200,м. Сокиряни, вул.Перемоги, 10</t>
  </si>
  <si>
    <t>2275</t>
  </si>
  <si>
    <t>01.04.2022</t>
  </si>
  <si>
    <t>70330000-3</t>
  </si>
  <si>
    <t>Послуги з обслуговування майнового комплексу ГУ ДПС у Чернівецькій області</t>
  </si>
  <si>
    <t>2240</t>
  </si>
  <si>
    <t>Відкриті торги</t>
  </si>
  <si>
    <t>01.03.2022</t>
  </si>
  <si>
    <t>Послуги з розподілу природного газу по об"єктах ДПС України ГУ ДПС у Чернівецькій області : (Лот № 1: м. Вижниця, вул. Буковинська, буд. 14;Лот № 2: м. Кіцмань, вул. Українська, буд. 4; Лот № 3: м. Сокиряни, вул. Перемоги, буд. 10; Лот № 4: м. Сторожинець, вул. Лопуляка, буд. 8 ; Лот № 5: м. Хотин, вул. Свято-Покровська, буд. 11-А)</t>
  </si>
  <si>
    <t>22120000-7</t>
  </si>
  <si>
    <t>Передплата періодичного видання "Бюджетна бухгалтерія"</t>
  </si>
  <si>
    <t>2210</t>
  </si>
  <si>
    <t>Закупівля без використання електронної системи</t>
  </si>
  <si>
    <t>01.02.2022</t>
  </si>
  <si>
    <t>72260000-5</t>
  </si>
  <si>
    <t>Послуги з обслуговування системи інформаційно-правового забезпечення ЛІГА:ЗАКОН</t>
  </si>
  <si>
    <t>09120000-6</t>
  </si>
  <si>
    <t>Природний газ</t>
  </si>
  <si>
    <t>50530000-9</t>
  </si>
  <si>
    <t>Технічне обслуговування системи газопостачання (м.Сторожинець)</t>
  </si>
  <si>
    <t>64120000-3</t>
  </si>
  <si>
    <t>Кур'єрські послуги</t>
  </si>
  <si>
    <t>50310000-1</t>
  </si>
  <si>
    <t>Послуги із заправки та регенерації картриджів</t>
  </si>
  <si>
    <t>71630000-3</t>
  </si>
  <si>
    <t>Технічний огляд транспортних засобів</t>
  </si>
  <si>
    <t>Послуги з поводження з побутовими відходами за адресою: 60300, м. Новоселиця, вул. Центральна, 108</t>
  </si>
  <si>
    <t>64210000-1</t>
  </si>
  <si>
    <t>Міський, міжміський телефонний зв'язок, VPN-зв'язок (область)</t>
  </si>
  <si>
    <t>80510000-2</t>
  </si>
  <si>
    <t>Послуги з навчання спеціалістів з питань публічних закупівель</t>
  </si>
  <si>
    <t>85110000-3</t>
  </si>
  <si>
    <t>Проведення передрейсових медичних оглядів водіїв</t>
  </si>
  <si>
    <t>Спрощені закупівлі</t>
  </si>
  <si>
    <t>72410000-7</t>
  </si>
  <si>
    <t>Послуги з надання доступу до мережі інтернет</t>
  </si>
  <si>
    <t>Послуги фельд'єгерської служби</t>
  </si>
  <si>
    <t>Послуги з поводження з побутовими відходами у Вижницькій ДПІ</t>
  </si>
  <si>
    <t>Послуги із забезпечення перетікань реактивної електричної енергії</t>
  </si>
  <si>
    <t>01.01.2022</t>
  </si>
  <si>
    <t>Утилізація комп"ютерного та іншого обладнання</t>
  </si>
  <si>
    <t>65110000-7</t>
  </si>
  <si>
    <t>Послуги з розподілу води (водопостачання) м.Кіцмань</t>
  </si>
  <si>
    <t>2272</t>
  </si>
  <si>
    <t>Послуги з розподілу води (водопостачання) смт.Глибока</t>
  </si>
  <si>
    <t>Послуги з розподілу води (водопостачання) м.Новоселиця</t>
  </si>
  <si>
    <t>Послуги з розподілу води (водопостачання) м.Чернівці</t>
  </si>
  <si>
    <t>Послуги з розподілу води (водопостачання) м.Вижниця</t>
  </si>
  <si>
    <t>Послуги з розподілу води (водопостачання) м.Сторожинець</t>
  </si>
  <si>
    <t>73430000-5</t>
  </si>
  <si>
    <t>Випробування та оцінювання двох комплексів технічного захисту інформації на об'єктах інформаційної діяльності</t>
  </si>
  <si>
    <t>Послуги з розподілу води (водопостачання) м.Хотин</t>
  </si>
  <si>
    <t>Послуги з розподілу води (водопостачання) м.Сокиряни</t>
  </si>
  <si>
    <t>Послуги з розподілу води (водопостачання) м.Заставна</t>
  </si>
  <si>
    <t>09320000-8</t>
  </si>
  <si>
    <t>Постачання теплової енергії за адресою (м.Новоселиця, вул. Центральна,108)</t>
  </si>
  <si>
    <t>2271</t>
  </si>
  <si>
    <t>Послуги поштового зв'язку спеціального призначення</t>
  </si>
  <si>
    <t>Послуги з поводження з побутовими відходами по об"єктах ГУ ДПС</t>
  </si>
  <si>
    <t>Постачання теплової енергії за адресою (м.Чернівці, вул. Героїв Майдану, 200-А)</t>
  </si>
  <si>
    <t>Місцевий бюджет</t>
  </si>
  <si>
    <t>Спрощені/Допорогові закупівлі</t>
  </si>
  <si>
    <t>open_belowThreshold</t>
  </si>
  <si>
    <t>open_aboveThresholdUA</t>
  </si>
  <si>
    <t>Переговорна процедура для потреб оборони</t>
  </si>
  <si>
    <t>open_aboveThresholdUA.defense</t>
  </si>
  <si>
    <t>Відкриті торги з публікацією англійською мовою</t>
  </si>
  <si>
    <t>open_aboveThresholdEU</t>
  </si>
  <si>
    <t>limited_reporting</t>
  </si>
  <si>
    <t>limited_negotiation</t>
  </si>
  <si>
    <t>limited_negotiation.quick</t>
  </si>
  <si>
    <t>Конкурентний діалог 1-ий етап</t>
  </si>
  <si>
    <t>open_competitiveDialogueUA</t>
  </si>
  <si>
    <t>Конкурентний діалог з публікацією англійською мовою 1-ий етап</t>
  </si>
  <si>
    <t>open_competitiveDialogueEU</t>
  </si>
  <si>
    <t>Відкриті торги для закупівлі енергосервісу</t>
  </si>
  <si>
    <t>open_esco</t>
  </si>
  <si>
    <t>USD</t>
  </si>
  <si>
    <t>EUR</t>
  </si>
  <si>
    <t>RUB</t>
  </si>
  <si>
    <t>GBP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</si>
  <si>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</si>
  <si>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</si>
  <si>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</si>
  <si>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</si>
  <si>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</si>
  <si>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</si>
  <si>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</si>
  <si>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</si>
  <si>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</si>
  <si>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</si>
  <si>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</si>
  <si>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</si>
  <si>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</si>
  <si>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</si>
  <si>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</si>
  <si>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</si>
  <si>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</si>
  <si>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</si>
  <si>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</si>
  <si>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</si>
  <si>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</si>
  <si>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</si>
  <si>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</si>
  <si>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зобов’язань</t>
  </si>
  <si>
    <t>Обслуговування внутрішніх боргових зобов’язань</t>
  </si>
  <si>
    <t>Обслуговування зовнішніх боргових зобов’язань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</si>
  <si>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</si>
  <si>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</si>
  <si>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</si>
  <si>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</si>
  <si>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</si>
  <si>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</si>
  <si>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</si>
  <si>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</si>
  <si>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</si>
  <si>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</si>
  <si>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</si>
  <si>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</si>
  <si>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</si>
  <si>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</si>
  <si>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</si>
  <si>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</si>
  <si>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</si>
  <si>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об’єктів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</si>
  <si>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</si>
  <si>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</si>
  <si>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об’єктів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</si>
  <si>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</si>
  <si>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</si>
  <si>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</si>
  <si>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</si>
  <si>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</si>
  <si>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</si>
  <si>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</si>
  <si>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</si>
  <si>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Нерозподілені видатки</t>
  </si>
  <si>
    <t>state</t>
  </si>
  <si>
    <t>Бюджет Автономної Республіки Крим</t>
  </si>
  <si>
    <t>crimea</t>
  </si>
  <si>
    <t>local</t>
  </si>
  <si>
    <t>Власний бюджет (кошти від господарської діяльності підприємства)</t>
  </si>
  <si>
    <t>own</t>
  </si>
  <si>
    <t>Бюджет цільових фондів (що не входять до складу Державного або місцевого бюджетів)</t>
  </si>
  <si>
    <t>fund</t>
  </si>
  <si>
    <t>Кредити та позики міжнародних валютно-кредитних організацій</t>
  </si>
  <si>
    <t>loan</t>
  </si>
  <si>
    <t>Інше</t>
  </si>
  <si>
    <t>other</t>
  </si>
  <si>
    <t>2</t>
  </si>
  <si>
    <t>5</t>
  </si>
  <si>
    <t>6</t>
  </si>
  <si>
    <t>РІЧНИЙ ПЛАН закупівель Головного управління ДПС у Чернівецькій області (січень-червень 2022)</t>
  </si>
  <si>
    <t>Уповноважена особа                                                                                                                                                                                        Олександр ПЕЛЕПЯК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</si>
</sst>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dd&quot;.&quot;mm&quot;.&quot;yyyy"/>
    <numFmt numFmtId="173" formatCode="#,##0.00&quot; &quot;[$руб.-419];[Red]&quot;-&quot;#,##0.00&quot; &quot;[$руб.-419]"/>
  </numFmts>
  <fonts count="45">
    <font>
      <sz val="11"/>
      <color theme="1"/>
      <name val="Liberation Sans"/>
      <family val="0"/>
    </font>
    <font>
      <sz val="11"/>
      <color indexed="8"/>
      <name val="Calibri"/>
      <family val="2"/>
    </font>
    <font>
      <sz val="11"/>
      <color indexed="8"/>
      <name val="Liberation San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Liberation Sans"/>
      <family val="0"/>
    </font>
    <font>
      <b/>
      <i/>
      <u val="single"/>
      <sz val="11"/>
      <color indexed="8"/>
      <name val="Liberation Sans"/>
      <family val="0"/>
    </font>
    <font>
      <b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theme="1"/>
      <name val="Calibri"/>
      <family val="2"/>
    </font>
    <font>
      <b/>
      <i/>
      <sz val="16"/>
      <color theme="1"/>
      <name val="Liberation Sans"/>
      <family val="0"/>
    </font>
    <font>
      <b/>
      <i/>
      <u val="single"/>
      <sz val="11"/>
      <color theme="1"/>
      <name val="Liberation Sans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5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/>
      <protection/>
    </xf>
    <xf numFmtId="0" fontId="24" fillId="0" borderId="0">
      <alignment horizontal="center" textRotation="90"/>
      <protection/>
    </xf>
    <xf numFmtId="0" fontId="25" fillId="0" borderId="0">
      <alignment/>
      <protection/>
    </xf>
    <xf numFmtId="173" fontId="25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B45" sqref="A45:IV45"/>
    </sheetView>
  </sheetViews>
  <sheetFormatPr defaultColWidth="23.875" defaultRowHeight="14.25"/>
  <cols>
    <col min="1" max="1" width="18.125" style="0" customWidth="1"/>
    <col min="2" max="2" width="26.00390625" style="2" customWidth="1"/>
    <col min="3" max="3" width="12.25390625" style="0" customWidth="1"/>
    <col min="4" max="4" width="14.25390625" style="2" customWidth="1"/>
    <col min="5" max="5" width="10.125" style="1" customWidth="1"/>
    <col min="6" max="6" width="12.00390625" style="1" customWidth="1"/>
    <col min="7" max="7" width="12.875" style="1" customWidth="1"/>
    <col min="8" max="8" width="11.875" style="1" customWidth="1"/>
    <col min="9" max="9" width="15.875" style="0" customWidth="1"/>
  </cols>
  <sheetData>
    <row r="1" spans="1:9" ht="60" customHeight="1">
      <c r="A1" s="4" t="s">
        <v>179</v>
      </c>
      <c r="B1" s="4"/>
      <c r="C1" s="4"/>
      <c r="D1" s="4"/>
      <c r="E1" s="4"/>
      <c r="F1" s="4"/>
      <c r="G1" s="4"/>
      <c r="H1" s="4"/>
      <c r="I1" s="4"/>
    </row>
    <row r="2" spans="1:9" ht="134.2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pans="1:9" ht="12.75" customHeight="1">
      <c r="A3" s="6" t="s">
        <v>9</v>
      </c>
      <c r="B3" s="6" t="s">
        <v>176</v>
      </c>
      <c r="C3" s="6" t="s">
        <v>10</v>
      </c>
      <c r="D3" s="6" t="s">
        <v>11</v>
      </c>
      <c r="E3" s="6" t="s">
        <v>177</v>
      </c>
      <c r="F3" s="6" t="s">
        <v>178</v>
      </c>
      <c r="G3" s="6" t="s">
        <v>12</v>
      </c>
      <c r="H3" s="6" t="s">
        <v>13</v>
      </c>
      <c r="I3" s="6" t="s">
        <v>14</v>
      </c>
    </row>
    <row r="4" spans="1:9" ht="199.5">
      <c r="A4" s="7" t="s">
        <v>15</v>
      </c>
      <c r="B4" s="8" t="s">
        <v>16</v>
      </c>
      <c r="C4" s="7" t="s">
        <v>17</v>
      </c>
      <c r="D4" s="9">
        <v>54924</v>
      </c>
      <c r="E4" s="7" t="s">
        <v>18</v>
      </c>
      <c r="F4" s="8" t="s">
        <v>19</v>
      </c>
      <c r="G4" s="7" t="s">
        <v>20</v>
      </c>
      <c r="H4" s="10">
        <v>2022</v>
      </c>
      <c r="I4" s="8" t="s">
        <v>21</v>
      </c>
    </row>
    <row r="5" spans="1:9" ht="42.75">
      <c r="A5" s="7" t="s">
        <v>22</v>
      </c>
      <c r="B5" s="8" t="s">
        <v>23</v>
      </c>
      <c r="C5" s="7" t="s">
        <v>24</v>
      </c>
      <c r="D5" s="9">
        <v>400000</v>
      </c>
      <c r="E5" s="7" t="s">
        <v>18</v>
      </c>
      <c r="F5" s="8" t="s">
        <v>25</v>
      </c>
      <c r="G5" s="7" t="s">
        <v>20</v>
      </c>
      <c r="H5" s="10">
        <v>2022</v>
      </c>
      <c r="I5" s="8" t="s">
        <v>21</v>
      </c>
    </row>
    <row r="6" spans="1:9" ht="57">
      <c r="A6" s="7" t="s">
        <v>26</v>
      </c>
      <c r="B6" s="8" t="s">
        <v>27</v>
      </c>
      <c r="C6" s="7" t="s">
        <v>28</v>
      </c>
      <c r="D6" s="9">
        <v>3000</v>
      </c>
      <c r="E6" s="7" t="s">
        <v>18</v>
      </c>
      <c r="F6" s="8" t="s">
        <v>19</v>
      </c>
      <c r="G6" s="7" t="s">
        <v>29</v>
      </c>
      <c r="H6" s="10">
        <v>2022</v>
      </c>
      <c r="I6" s="8" t="s">
        <v>21</v>
      </c>
    </row>
    <row r="7" spans="1:9" ht="42.75">
      <c r="A7" s="7" t="s">
        <v>30</v>
      </c>
      <c r="B7" s="8" t="s">
        <v>31</v>
      </c>
      <c r="C7" s="7" t="s">
        <v>32</v>
      </c>
      <c r="D7" s="9">
        <v>692000</v>
      </c>
      <c r="E7" s="7" t="s">
        <v>18</v>
      </c>
      <c r="F7" s="8" t="s">
        <v>33</v>
      </c>
      <c r="G7" s="7" t="s">
        <v>34</v>
      </c>
      <c r="H7" s="10">
        <v>2022</v>
      </c>
      <c r="I7" s="8" t="s">
        <v>21</v>
      </c>
    </row>
    <row r="8" spans="1:9" ht="199.5">
      <c r="A8" s="7" t="s">
        <v>15</v>
      </c>
      <c r="B8" s="8" t="s">
        <v>35</v>
      </c>
      <c r="C8" s="7" t="s">
        <v>17</v>
      </c>
      <c r="D8" s="9">
        <v>54924</v>
      </c>
      <c r="E8" s="7" t="s">
        <v>18</v>
      </c>
      <c r="F8" s="8" t="s">
        <v>19</v>
      </c>
      <c r="G8" s="7" t="s">
        <v>34</v>
      </c>
      <c r="H8" s="10">
        <v>2022</v>
      </c>
      <c r="I8" s="8" t="s">
        <v>21</v>
      </c>
    </row>
    <row r="9" spans="1:9" ht="57">
      <c r="A9" s="7" t="s">
        <v>36</v>
      </c>
      <c r="B9" s="8" t="s">
        <v>37</v>
      </c>
      <c r="C9" s="7" t="s">
        <v>38</v>
      </c>
      <c r="D9" s="9">
        <v>5880</v>
      </c>
      <c r="E9" s="7" t="s">
        <v>18</v>
      </c>
      <c r="F9" s="8" t="s">
        <v>39</v>
      </c>
      <c r="G9" s="7" t="s">
        <v>40</v>
      </c>
      <c r="H9" s="10">
        <v>2022</v>
      </c>
      <c r="I9" s="8" t="s">
        <v>21</v>
      </c>
    </row>
    <row r="10" spans="1:9" ht="57">
      <c r="A10" s="7" t="s">
        <v>41</v>
      </c>
      <c r="B10" s="8" t="s">
        <v>42</v>
      </c>
      <c r="C10" s="7" t="s">
        <v>32</v>
      </c>
      <c r="D10" s="9">
        <v>48000</v>
      </c>
      <c r="E10" s="7" t="s">
        <v>18</v>
      </c>
      <c r="F10" s="8" t="s">
        <v>19</v>
      </c>
      <c r="G10" s="7" t="s">
        <v>40</v>
      </c>
      <c r="H10" s="10">
        <v>2022</v>
      </c>
      <c r="I10" s="8" t="s">
        <v>21</v>
      </c>
    </row>
    <row r="11" spans="1:9" ht="57">
      <c r="A11" s="7" t="s">
        <v>43</v>
      </c>
      <c r="B11" s="8" t="s">
        <v>44</v>
      </c>
      <c r="C11" s="7" t="s">
        <v>17</v>
      </c>
      <c r="D11" s="9">
        <v>0.01</v>
      </c>
      <c r="E11" s="7" t="s">
        <v>18</v>
      </c>
      <c r="F11" s="8" t="s">
        <v>39</v>
      </c>
      <c r="G11" s="7" t="s">
        <v>40</v>
      </c>
      <c r="H11" s="10">
        <v>2022</v>
      </c>
      <c r="I11" s="8" t="s">
        <v>21</v>
      </c>
    </row>
    <row r="12" spans="1:9" ht="42.75">
      <c r="A12" s="7" t="s">
        <v>45</v>
      </c>
      <c r="B12" s="8" t="s">
        <v>46</v>
      </c>
      <c r="C12" s="7" t="s">
        <v>32</v>
      </c>
      <c r="D12" s="9">
        <v>6157.95</v>
      </c>
      <c r="E12" s="7" t="s">
        <v>18</v>
      </c>
      <c r="F12" s="8" t="s">
        <v>33</v>
      </c>
      <c r="G12" s="7" t="s">
        <v>40</v>
      </c>
      <c r="H12" s="10">
        <v>2022</v>
      </c>
      <c r="I12" s="8" t="s">
        <v>21</v>
      </c>
    </row>
    <row r="13" spans="1:9" ht="28.5">
      <c r="A13" s="7" t="s">
        <v>47</v>
      </c>
      <c r="B13" s="8" t="s">
        <v>48</v>
      </c>
      <c r="C13" s="7" t="s">
        <v>32</v>
      </c>
      <c r="D13" s="9">
        <v>10300</v>
      </c>
      <c r="E13" s="7" t="s">
        <v>18</v>
      </c>
      <c r="F13" s="8" t="s">
        <v>33</v>
      </c>
      <c r="G13" s="7" t="s">
        <v>40</v>
      </c>
      <c r="H13" s="10">
        <v>2022</v>
      </c>
      <c r="I13" s="8" t="s">
        <v>21</v>
      </c>
    </row>
    <row r="14" spans="1:9" ht="28.5">
      <c r="A14" s="7" t="s">
        <v>49</v>
      </c>
      <c r="B14" s="8" t="s">
        <v>50</v>
      </c>
      <c r="C14" s="7" t="s">
        <v>32</v>
      </c>
      <c r="D14" s="9">
        <v>120000</v>
      </c>
      <c r="E14" s="7" t="s">
        <v>18</v>
      </c>
      <c r="F14" s="8" t="s">
        <v>33</v>
      </c>
      <c r="G14" s="7" t="s">
        <v>40</v>
      </c>
      <c r="H14" s="10">
        <v>2022</v>
      </c>
      <c r="I14" s="8" t="s">
        <v>21</v>
      </c>
    </row>
    <row r="15" spans="1:9" ht="57">
      <c r="A15" s="7" t="s">
        <v>51</v>
      </c>
      <c r="B15" s="8" t="s">
        <v>52</v>
      </c>
      <c r="C15" s="7" t="s">
        <v>32</v>
      </c>
      <c r="D15" s="9">
        <v>13000</v>
      </c>
      <c r="E15" s="7" t="s">
        <v>18</v>
      </c>
      <c r="F15" s="8" t="s">
        <v>39</v>
      </c>
      <c r="G15" s="7" t="s">
        <v>40</v>
      </c>
      <c r="H15" s="10">
        <v>2022</v>
      </c>
      <c r="I15" s="8" t="s">
        <v>21</v>
      </c>
    </row>
    <row r="16" spans="1:9" ht="71.25">
      <c r="A16" s="7" t="s">
        <v>26</v>
      </c>
      <c r="B16" s="8" t="s">
        <v>53</v>
      </c>
      <c r="C16" s="7" t="s">
        <v>28</v>
      </c>
      <c r="D16" s="9">
        <v>7500</v>
      </c>
      <c r="E16" s="7" t="s">
        <v>18</v>
      </c>
      <c r="F16" s="8" t="s">
        <v>19</v>
      </c>
      <c r="G16" s="7" t="s">
        <v>40</v>
      </c>
      <c r="H16" s="10">
        <v>2022</v>
      </c>
      <c r="I16" s="8" t="s">
        <v>21</v>
      </c>
    </row>
    <row r="17" spans="1:9" ht="42.75">
      <c r="A17" s="7" t="s">
        <v>54</v>
      </c>
      <c r="B17" s="8" t="s">
        <v>55</v>
      </c>
      <c r="C17" s="7" t="s">
        <v>32</v>
      </c>
      <c r="D17" s="9">
        <v>478000</v>
      </c>
      <c r="E17" s="7" t="s">
        <v>18</v>
      </c>
      <c r="F17" s="8" t="s">
        <v>25</v>
      </c>
      <c r="G17" s="7" t="s">
        <v>40</v>
      </c>
      <c r="H17" s="10">
        <v>2022</v>
      </c>
      <c r="I17" s="8" t="s">
        <v>21</v>
      </c>
    </row>
    <row r="18" spans="1:9" ht="57">
      <c r="A18" s="7" t="s">
        <v>56</v>
      </c>
      <c r="B18" s="8" t="s">
        <v>57</v>
      </c>
      <c r="C18" s="7" t="s">
        <v>32</v>
      </c>
      <c r="D18" s="9">
        <v>2880</v>
      </c>
      <c r="E18" s="7" t="s">
        <v>18</v>
      </c>
      <c r="F18" s="8" t="s">
        <v>39</v>
      </c>
      <c r="G18" s="7" t="s">
        <v>40</v>
      </c>
      <c r="H18" s="10">
        <v>2022</v>
      </c>
      <c r="I18" s="8" t="s">
        <v>21</v>
      </c>
    </row>
    <row r="19" spans="1:9" ht="28.5">
      <c r="A19" s="7" t="s">
        <v>58</v>
      </c>
      <c r="B19" s="8" t="s">
        <v>59</v>
      </c>
      <c r="C19" s="7" t="s">
        <v>32</v>
      </c>
      <c r="D19" s="9">
        <v>13000</v>
      </c>
      <c r="E19" s="7" t="s">
        <v>18</v>
      </c>
      <c r="F19" s="8" t="s">
        <v>60</v>
      </c>
      <c r="G19" s="7" t="s">
        <v>40</v>
      </c>
      <c r="H19" s="10">
        <v>2022</v>
      </c>
      <c r="I19" s="8" t="s">
        <v>21</v>
      </c>
    </row>
    <row r="20" spans="1:9" ht="28.5">
      <c r="A20" s="7" t="s">
        <v>61</v>
      </c>
      <c r="B20" s="8" t="s">
        <v>62</v>
      </c>
      <c r="C20" s="7" t="s">
        <v>32</v>
      </c>
      <c r="D20" s="9">
        <v>80000</v>
      </c>
      <c r="E20" s="7" t="s">
        <v>18</v>
      </c>
      <c r="F20" s="8" t="s">
        <v>19</v>
      </c>
      <c r="G20" s="7" t="s">
        <v>40</v>
      </c>
      <c r="H20" s="10">
        <v>2022</v>
      </c>
      <c r="I20" s="8" t="s">
        <v>21</v>
      </c>
    </row>
    <row r="21" spans="1:9" ht="28.5">
      <c r="A21" s="7" t="s">
        <v>47</v>
      </c>
      <c r="B21" s="8" t="s">
        <v>63</v>
      </c>
      <c r="C21" s="7" t="s">
        <v>32</v>
      </c>
      <c r="D21" s="9">
        <v>500</v>
      </c>
      <c r="E21" s="7" t="s">
        <v>18</v>
      </c>
      <c r="F21" s="8" t="s">
        <v>19</v>
      </c>
      <c r="G21" s="7" t="s">
        <v>40</v>
      </c>
      <c r="H21" s="10">
        <v>2022</v>
      </c>
      <c r="I21" s="8" t="s">
        <v>21</v>
      </c>
    </row>
    <row r="22" spans="1:9" ht="42.75">
      <c r="A22" s="7" t="s">
        <v>26</v>
      </c>
      <c r="B22" s="8" t="s">
        <v>64</v>
      </c>
      <c r="C22" s="7" t="s">
        <v>28</v>
      </c>
      <c r="D22" s="9">
        <v>3000</v>
      </c>
      <c r="E22" s="7" t="s">
        <v>18</v>
      </c>
      <c r="F22" s="8" t="s">
        <v>19</v>
      </c>
      <c r="G22" s="7" t="s">
        <v>40</v>
      </c>
      <c r="H22" s="10">
        <v>2022</v>
      </c>
      <c r="I22" s="8" t="s">
        <v>21</v>
      </c>
    </row>
    <row r="23" spans="1:9" ht="42.75">
      <c r="A23" s="7" t="s">
        <v>22</v>
      </c>
      <c r="B23" s="8" t="s">
        <v>65</v>
      </c>
      <c r="C23" s="7" t="s">
        <v>24</v>
      </c>
      <c r="D23" s="9">
        <v>21700</v>
      </c>
      <c r="E23" s="7" t="s">
        <v>18</v>
      </c>
      <c r="F23" s="8" t="s">
        <v>25</v>
      </c>
      <c r="G23" s="7" t="s">
        <v>66</v>
      </c>
      <c r="H23" s="10">
        <v>2022</v>
      </c>
      <c r="I23" s="8" t="s">
        <v>21</v>
      </c>
    </row>
    <row r="24" spans="1:9" ht="28.5">
      <c r="A24" s="7" t="s">
        <v>26</v>
      </c>
      <c r="B24" s="8" t="s">
        <v>67</v>
      </c>
      <c r="C24" s="7" t="s">
        <v>28</v>
      </c>
      <c r="D24" s="9">
        <v>1000</v>
      </c>
      <c r="E24" s="7" t="s">
        <v>18</v>
      </c>
      <c r="F24" s="8" t="s">
        <v>33</v>
      </c>
      <c r="G24" s="7" t="s">
        <v>66</v>
      </c>
      <c r="H24" s="10">
        <v>2022</v>
      </c>
      <c r="I24" s="8" t="s">
        <v>21</v>
      </c>
    </row>
    <row r="25" spans="1:9" ht="42.75">
      <c r="A25" s="7" t="s">
        <v>68</v>
      </c>
      <c r="B25" s="8" t="s">
        <v>69</v>
      </c>
      <c r="C25" s="7" t="s">
        <v>70</v>
      </c>
      <c r="D25" s="9">
        <v>5500</v>
      </c>
      <c r="E25" s="7" t="s">
        <v>18</v>
      </c>
      <c r="F25" s="8" t="s">
        <v>25</v>
      </c>
      <c r="G25" s="7" t="s">
        <v>66</v>
      </c>
      <c r="H25" s="10">
        <v>2022</v>
      </c>
      <c r="I25" s="8" t="s">
        <v>21</v>
      </c>
    </row>
    <row r="26" spans="1:9" ht="42.75">
      <c r="A26" s="7" t="s">
        <v>68</v>
      </c>
      <c r="B26" s="8" t="s">
        <v>71</v>
      </c>
      <c r="C26" s="7" t="s">
        <v>70</v>
      </c>
      <c r="D26" s="9">
        <v>5000</v>
      </c>
      <c r="E26" s="7" t="s">
        <v>18</v>
      </c>
      <c r="F26" s="8" t="s">
        <v>25</v>
      </c>
      <c r="G26" s="7" t="s">
        <v>66</v>
      </c>
      <c r="H26" s="10">
        <v>2022</v>
      </c>
      <c r="I26" s="8" t="s">
        <v>21</v>
      </c>
    </row>
    <row r="27" spans="1:9" ht="42.75">
      <c r="A27" s="7" t="s">
        <v>68</v>
      </c>
      <c r="B27" s="8" t="s">
        <v>72</v>
      </c>
      <c r="C27" s="7" t="s">
        <v>70</v>
      </c>
      <c r="D27" s="9">
        <v>4300</v>
      </c>
      <c r="E27" s="7" t="s">
        <v>18</v>
      </c>
      <c r="F27" s="8" t="s">
        <v>25</v>
      </c>
      <c r="G27" s="7" t="s">
        <v>66</v>
      </c>
      <c r="H27" s="10">
        <v>2022</v>
      </c>
      <c r="I27" s="8" t="s">
        <v>21</v>
      </c>
    </row>
    <row r="28" spans="1:9" ht="42.75">
      <c r="A28" s="7" t="s">
        <v>68</v>
      </c>
      <c r="B28" s="8" t="s">
        <v>73</v>
      </c>
      <c r="C28" s="7" t="s">
        <v>70</v>
      </c>
      <c r="D28" s="9">
        <v>150000</v>
      </c>
      <c r="E28" s="7" t="s">
        <v>18</v>
      </c>
      <c r="F28" s="8" t="s">
        <v>25</v>
      </c>
      <c r="G28" s="7" t="s">
        <v>66</v>
      </c>
      <c r="H28" s="10">
        <v>2022</v>
      </c>
      <c r="I28" s="8" t="s">
        <v>21</v>
      </c>
    </row>
    <row r="29" spans="1:9" ht="42.75">
      <c r="A29" s="7" t="s">
        <v>68</v>
      </c>
      <c r="B29" s="8" t="s">
        <v>74</v>
      </c>
      <c r="C29" s="7" t="s">
        <v>70</v>
      </c>
      <c r="D29" s="9">
        <v>6600</v>
      </c>
      <c r="E29" s="7" t="s">
        <v>18</v>
      </c>
      <c r="F29" s="8" t="s">
        <v>25</v>
      </c>
      <c r="G29" s="7" t="s">
        <v>66</v>
      </c>
      <c r="H29" s="10">
        <v>2022</v>
      </c>
      <c r="I29" s="8" t="s">
        <v>21</v>
      </c>
    </row>
    <row r="30" spans="1:9" ht="42.75">
      <c r="A30" s="7" t="s">
        <v>68</v>
      </c>
      <c r="B30" s="8" t="s">
        <v>75</v>
      </c>
      <c r="C30" s="7" t="s">
        <v>70</v>
      </c>
      <c r="D30" s="9">
        <v>5300</v>
      </c>
      <c r="E30" s="7" t="s">
        <v>18</v>
      </c>
      <c r="F30" s="8" t="s">
        <v>25</v>
      </c>
      <c r="G30" s="7" t="s">
        <v>66</v>
      </c>
      <c r="H30" s="10">
        <v>2022</v>
      </c>
      <c r="I30" s="8" t="s">
        <v>21</v>
      </c>
    </row>
    <row r="31" spans="1:9" ht="42.75">
      <c r="A31" s="7" t="s">
        <v>22</v>
      </c>
      <c r="B31" s="8" t="s">
        <v>23</v>
      </c>
      <c r="C31" s="7" t="s">
        <v>24</v>
      </c>
      <c r="D31" s="9">
        <v>318100</v>
      </c>
      <c r="E31" s="7" t="s">
        <v>18</v>
      </c>
      <c r="F31" s="8" t="s">
        <v>25</v>
      </c>
      <c r="G31" s="7" t="s">
        <v>66</v>
      </c>
      <c r="H31" s="10">
        <v>2022</v>
      </c>
      <c r="I31" s="8" t="s">
        <v>21</v>
      </c>
    </row>
    <row r="32" spans="1:9" ht="71.25">
      <c r="A32" s="7" t="s">
        <v>76</v>
      </c>
      <c r="B32" s="8" t="s">
        <v>77</v>
      </c>
      <c r="C32" s="7" t="s">
        <v>32</v>
      </c>
      <c r="D32" s="9">
        <v>48000</v>
      </c>
      <c r="E32" s="7" t="s">
        <v>18</v>
      </c>
      <c r="F32" s="8" t="s">
        <v>39</v>
      </c>
      <c r="G32" s="7" t="s">
        <v>66</v>
      </c>
      <c r="H32" s="10">
        <v>2022</v>
      </c>
      <c r="I32" s="8" t="s">
        <v>21</v>
      </c>
    </row>
    <row r="33" spans="1:9" ht="42.75">
      <c r="A33" s="7" t="s">
        <v>68</v>
      </c>
      <c r="B33" s="8" t="s">
        <v>78</v>
      </c>
      <c r="C33" s="7" t="s">
        <v>70</v>
      </c>
      <c r="D33" s="9">
        <v>4300</v>
      </c>
      <c r="E33" s="7" t="s">
        <v>18</v>
      </c>
      <c r="F33" s="8" t="s">
        <v>25</v>
      </c>
      <c r="G33" s="7" t="s">
        <v>66</v>
      </c>
      <c r="H33" s="10">
        <v>2022</v>
      </c>
      <c r="I33" s="8" t="s">
        <v>21</v>
      </c>
    </row>
    <row r="34" spans="1:9" ht="42.75">
      <c r="A34" s="7" t="s">
        <v>68</v>
      </c>
      <c r="B34" s="8" t="s">
        <v>79</v>
      </c>
      <c r="C34" s="7" t="s">
        <v>70</v>
      </c>
      <c r="D34" s="9">
        <v>3700</v>
      </c>
      <c r="E34" s="7" t="s">
        <v>18</v>
      </c>
      <c r="F34" s="8" t="s">
        <v>25</v>
      </c>
      <c r="G34" s="7" t="s">
        <v>66</v>
      </c>
      <c r="H34" s="10">
        <v>2022</v>
      </c>
      <c r="I34" s="8" t="s">
        <v>21</v>
      </c>
    </row>
    <row r="35" spans="1:9" ht="42.75">
      <c r="A35" s="7" t="s">
        <v>68</v>
      </c>
      <c r="B35" s="8" t="s">
        <v>80</v>
      </c>
      <c r="C35" s="7" t="s">
        <v>70</v>
      </c>
      <c r="D35" s="9">
        <v>4300</v>
      </c>
      <c r="E35" s="7" t="s">
        <v>18</v>
      </c>
      <c r="F35" s="8" t="s">
        <v>25</v>
      </c>
      <c r="G35" s="7" t="s">
        <v>66</v>
      </c>
      <c r="H35" s="10">
        <v>2022</v>
      </c>
      <c r="I35" s="8" t="s">
        <v>21</v>
      </c>
    </row>
    <row r="36" spans="1:9" ht="42.75">
      <c r="A36" s="7" t="s">
        <v>81</v>
      </c>
      <c r="B36" s="8" t="s">
        <v>82</v>
      </c>
      <c r="C36" s="7" t="s">
        <v>83</v>
      </c>
      <c r="D36" s="9">
        <v>690000</v>
      </c>
      <c r="E36" s="7" t="s">
        <v>18</v>
      </c>
      <c r="F36" s="8" t="s">
        <v>25</v>
      </c>
      <c r="G36" s="7" t="s">
        <v>66</v>
      </c>
      <c r="H36" s="10">
        <v>2022</v>
      </c>
      <c r="I36" s="8" t="s">
        <v>21</v>
      </c>
    </row>
    <row r="37" spans="1:9" ht="57">
      <c r="A37" s="7" t="s">
        <v>47</v>
      </c>
      <c r="B37" s="8" t="s">
        <v>84</v>
      </c>
      <c r="C37" s="7" t="s">
        <v>32</v>
      </c>
      <c r="D37" s="9">
        <v>7000</v>
      </c>
      <c r="E37" s="7" t="s">
        <v>18</v>
      </c>
      <c r="F37" s="8" t="s">
        <v>39</v>
      </c>
      <c r="G37" s="7" t="s">
        <v>66</v>
      </c>
      <c r="H37" s="10">
        <v>2022</v>
      </c>
      <c r="I37" s="8" t="s">
        <v>21</v>
      </c>
    </row>
    <row r="38" spans="1:9" ht="42.75">
      <c r="A38" s="7" t="s">
        <v>26</v>
      </c>
      <c r="B38" s="8" t="s">
        <v>85</v>
      </c>
      <c r="C38" s="7" t="s">
        <v>28</v>
      </c>
      <c r="D38" s="9">
        <v>60500</v>
      </c>
      <c r="E38" s="7" t="s">
        <v>18</v>
      </c>
      <c r="F38" s="8" t="s">
        <v>33</v>
      </c>
      <c r="G38" s="7" t="s">
        <v>66</v>
      </c>
      <c r="H38" s="10">
        <v>2022</v>
      </c>
      <c r="I38" s="8" t="s">
        <v>21</v>
      </c>
    </row>
    <row r="39" spans="1:9" ht="28.5">
      <c r="A39" s="7" t="s">
        <v>61</v>
      </c>
      <c r="B39" s="8" t="s">
        <v>62</v>
      </c>
      <c r="C39" s="7" t="s">
        <v>32</v>
      </c>
      <c r="D39" s="9">
        <v>80000</v>
      </c>
      <c r="E39" s="7" t="s">
        <v>18</v>
      </c>
      <c r="F39" s="8" t="s">
        <v>33</v>
      </c>
      <c r="G39" s="7" t="s">
        <v>66</v>
      </c>
      <c r="H39" s="10">
        <v>2022</v>
      </c>
      <c r="I39" s="8" t="s">
        <v>21</v>
      </c>
    </row>
    <row r="40" spans="1:9" ht="28.5">
      <c r="A40" s="7" t="s">
        <v>26</v>
      </c>
      <c r="B40" s="8" t="s">
        <v>67</v>
      </c>
      <c r="C40" s="7" t="s">
        <v>28</v>
      </c>
      <c r="D40" s="9">
        <v>1000</v>
      </c>
      <c r="E40" s="7" t="s">
        <v>18</v>
      </c>
      <c r="F40" s="8" t="s">
        <v>33</v>
      </c>
      <c r="G40" s="7" t="s">
        <v>66</v>
      </c>
      <c r="H40" s="10">
        <v>2022</v>
      </c>
      <c r="I40" s="8" t="s">
        <v>21</v>
      </c>
    </row>
    <row r="41" spans="1:9" ht="42.75">
      <c r="A41" s="7" t="s">
        <v>81</v>
      </c>
      <c r="B41" s="8" t="s">
        <v>86</v>
      </c>
      <c r="C41" s="7" t="s">
        <v>83</v>
      </c>
      <c r="D41" s="9">
        <v>1058000</v>
      </c>
      <c r="E41" s="7" t="s">
        <v>18</v>
      </c>
      <c r="F41" s="8" t="s">
        <v>25</v>
      </c>
      <c r="G41" s="7" t="s">
        <v>66</v>
      </c>
      <c r="H41" s="10">
        <v>2022</v>
      </c>
      <c r="I41" s="8" t="s">
        <v>21</v>
      </c>
    </row>
    <row r="42" spans="1:9" ht="42.75">
      <c r="A42" s="7" t="s">
        <v>30</v>
      </c>
      <c r="B42" s="8" t="s">
        <v>31</v>
      </c>
      <c r="C42" s="7" t="s">
        <v>32</v>
      </c>
      <c r="D42" s="9">
        <v>835600</v>
      </c>
      <c r="E42" s="7" t="s">
        <v>18</v>
      </c>
      <c r="F42" s="8" t="s">
        <v>33</v>
      </c>
      <c r="G42" s="7" t="s">
        <v>66</v>
      </c>
      <c r="H42" s="10">
        <v>2022</v>
      </c>
      <c r="I42" s="8" t="s">
        <v>21</v>
      </c>
    </row>
    <row r="45" ht="14.25">
      <c r="A45" s="1" t="s">
        <v>180</v>
      </c>
    </row>
  </sheetData>
  <sheetProtection/>
  <mergeCells count="1">
    <mergeCell ref="A1:I1"/>
  </mergeCells>
  <dataValidations count="2">
    <dataValidation allowBlank="1" showErrorMessage="1" sqref="A1 A2:I3 J1:IV1 I43:IV65536 A4:B65536"/>
    <dataValidation type="decimal" operator="greaterThanOrEqual" allowBlank="1" showErrorMessage="1" sqref="D4:D65536">
      <formula1>0</formula1>
    </dataValidation>
  </dataValidations>
  <printOptions/>
  <pageMargins left="0" right="0" top="0.39370078740157477" bottom="0.39370078740157477" header="0" footer="0"/>
  <pageSetup horizontalDpi="600" verticalDpi="600" orientation="landscape" paperSize="9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0.25390625" style="0" customWidth="1"/>
    <col min="2" max="2" width="19.125" style="0" customWidth="1"/>
  </cols>
  <sheetData>
    <row r="1" spans="1:2" ht="60" customHeight="1">
      <c r="A1" s="3" t="s">
        <v>88</v>
      </c>
      <c r="B1" s="3" t="s">
        <v>89</v>
      </c>
    </row>
    <row r="2" spans="1:2" ht="60" customHeight="1">
      <c r="A2" s="3" t="s">
        <v>33</v>
      </c>
      <c r="B2" s="3" t="s">
        <v>90</v>
      </c>
    </row>
    <row r="3" spans="1:2" ht="60" customHeight="1">
      <c r="A3" s="3" t="s">
        <v>91</v>
      </c>
      <c r="B3" s="3" t="s">
        <v>92</v>
      </c>
    </row>
    <row r="4" spans="1:2" ht="60" customHeight="1">
      <c r="A4" s="3" t="s">
        <v>93</v>
      </c>
      <c r="B4" s="3" t="s">
        <v>94</v>
      </c>
    </row>
    <row r="5" spans="1:2" ht="60" customHeight="1">
      <c r="A5" s="3" t="s">
        <v>39</v>
      </c>
      <c r="B5" s="3" t="s">
        <v>95</v>
      </c>
    </row>
    <row r="6" spans="1:2" ht="60" customHeight="1">
      <c r="A6" s="3" t="s">
        <v>19</v>
      </c>
      <c r="B6" s="3" t="s">
        <v>96</v>
      </c>
    </row>
    <row r="7" spans="1:2" ht="60" customHeight="1">
      <c r="A7" s="3" t="s">
        <v>25</v>
      </c>
      <c r="B7" s="3" t="s">
        <v>97</v>
      </c>
    </row>
    <row r="8" spans="1:2" ht="60" customHeight="1">
      <c r="A8" s="3" t="s">
        <v>98</v>
      </c>
      <c r="B8" s="3" t="s">
        <v>99</v>
      </c>
    </row>
    <row r="9" spans="1:2" ht="60" customHeight="1">
      <c r="A9" s="3" t="s">
        <v>100</v>
      </c>
      <c r="B9" s="3" t="s">
        <v>101</v>
      </c>
    </row>
    <row r="10" spans="1:2" ht="60" customHeight="1">
      <c r="A10" s="3" t="s">
        <v>102</v>
      </c>
      <c r="B10" s="3" t="s">
        <v>103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0.125" style="0" customWidth="1"/>
  </cols>
  <sheetData>
    <row r="1" ht="14.25">
      <c r="A1" t="s">
        <v>18</v>
      </c>
    </row>
    <row r="2" ht="14.25">
      <c r="A2" t="s">
        <v>104</v>
      </c>
    </row>
    <row r="3" ht="14.25">
      <c r="A3" t="s">
        <v>105</v>
      </c>
    </row>
    <row r="4" ht="14.25">
      <c r="A4" t="s">
        <v>106</v>
      </c>
    </row>
    <row r="5" ht="14.25">
      <c r="A5" t="s">
        <v>107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0.125" style="0" customWidth="1"/>
  </cols>
  <sheetData>
    <row r="1" ht="60" customHeight="1">
      <c r="A1">
        <f ca="1">YEAR(NOW())-1</f>
        <v>2021</v>
      </c>
    </row>
    <row r="2" ht="60" customHeight="1">
      <c r="A2">
        <f ca="1">YEAR(NOW())</f>
        <v>2022</v>
      </c>
    </row>
    <row r="3" ht="60" customHeight="1">
      <c r="A3">
        <f ca="1">YEAR(NOW())+1</f>
        <v>2023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625" style="0" customWidth="1"/>
  </cols>
  <sheetData>
    <row r="1" ht="14.25">
      <c r="A1" t="str">
        <f>CONCATENATE("01.01.",YEAR(NOW())-1)</f>
        <v>01.01.2021</v>
      </c>
    </row>
    <row r="2" ht="14.25">
      <c r="A2" t="str">
        <f>CONCATENATE("01.02.",YEAR(NOW())-1)</f>
        <v>01.02.2021</v>
      </c>
    </row>
    <row r="3" ht="14.25">
      <c r="A3" t="str">
        <f>CONCATENATE("01.03.",YEAR(NOW())-1)</f>
        <v>01.03.2021</v>
      </c>
    </row>
    <row r="4" ht="14.25">
      <c r="A4" t="str">
        <f>CONCATENATE("01.04.",YEAR(NOW())-1)</f>
        <v>01.04.2021</v>
      </c>
    </row>
    <row r="5" ht="14.25">
      <c r="A5" t="str">
        <f>CONCATENATE("01.05.",YEAR(NOW())-1)</f>
        <v>01.05.2021</v>
      </c>
    </row>
    <row r="6" ht="14.25">
      <c r="A6" t="str">
        <f>CONCATENATE("01.06.",YEAR(NOW())-1)</f>
        <v>01.06.2021</v>
      </c>
    </row>
    <row r="7" ht="14.25">
      <c r="A7" t="str">
        <f>CONCATENATE("01.07.",YEAR(NOW())-1)</f>
        <v>01.07.2021</v>
      </c>
    </row>
    <row r="8" ht="14.25">
      <c r="A8" t="str">
        <f>CONCATENATE("01.08.",YEAR(NOW())-1)</f>
        <v>01.08.2021</v>
      </c>
    </row>
    <row r="9" ht="14.25">
      <c r="A9" t="str">
        <f>CONCATENATE("01.09.",YEAR(NOW())-1)</f>
        <v>01.09.2021</v>
      </c>
    </row>
    <row r="10" ht="14.25">
      <c r="A10" t="str">
        <f>CONCATENATE("01.10.",YEAR(NOW())-1)</f>
        <v>01.10.2021</v>
      </c>
    </row>
    <row r="11" ht="14.25">
      <c r="A11" t="str">
        <f>CONCATENATE("01.11.",YEAR(NOW())-1)</f>
        <v>01.11.2021</v>
      </c>
    </row>
    <row r="12" ht="14.25">
      <c r="A12" t="str">
        <f>CONCATENATE("01.12.",YEAR(NOW())-1)</f>
        <v>01.12.2021</v>
      </c>
    </row>
    <row r="13" ht="14.25">
      <c r="A13" t="str">
        <f>CONCATENATE("01.01.",YEAR(NOW()))</f>
        <v>01.01.2022</v>
      </c>
    </row>
    <row r="14" ht="14.25">
      <c r="A14" t="str">
        <f>CONCATENATE("01.02.",YEAR(NOW()))</f>
        <v>01.02.2022</v>
      </c>
    </row>
    <row r="15" ht="14.25">
      <c r="A15" t="str">
        <f>CONCATENATE("01.03.",YEAR(NOW()))</f>
        <v>01.03.2022</v>
      </c>
    </row>
    <row r="16" ht="14.25">
      <c r="A16" t="str">
        <f>CONCATENATE("01.04.",YEAR(NOW()))</f>
        <v>01.04.2022</v>
      </c>
    </row>
    <row r="17" ht="14.25">
      <c r="A17" t="str">
        <f>CONCATENATE("01.05.",YEAR(NOW()))</f>
        <v>01.05.2022</v>
      </c>
    </row>
    <row r="18" ht="14.25">
      <c r="A18" t="str">
        <f>CONCATENATE("01.06.",YEAR(NOW()))</f>
        <v>01.06.2022</v>
      </c>
    </row>
    <row r="19" ht="14.25">
      <c r="A19" t="str">
        <f>CONCATENATE("01.07.",YEAR(NOW()))</f>
        <v>01.07.2022</v>
      </c>
    </row>
    <row r="20" ht="14.25">
      <c r="A20" t="str">
        <f>CONCATENATE("01.08.",YEAR(NOW()))</f>
        <v>01.08.2022</v>
      </c>
    </row>
    <row r="21" ht="14.25">
      <c r="A21" t="str">
        <f>CONCATENATE("01.09.",YEAR(NOW()))</f>
        <v>01.09.2022</v>
      </c>
    </row>
    <row r="22" ht="14.25">
      <c r="A22" t="str">
        <f>CONCATENATE("01.10.",YEAR(NOW()))</f>
        <v>01.10.2022</v>
      </c>
    </row>
    <row r="23" ht="14.25">
      <c r="A23" t="str">
        <f>CONCATENATE("01.11.",YEAR(NOW()))</f>
        <v>01.11.2022</v>
      </c>
    </row>
    <row r="24" ht="14.25">
      <c r="A24" t="str">
        <f>CONCATENATE("01.12.",YEAR(NOW()))</f>
        <v>01.12.2022</v>
      </c>
    </row>
    <row r="25" ht="14.25">
      <c r="A25" t="str">
        <f>CONCATENATE("01.01.",YEAR(NOW())+1)</f>
        <v>01.01.2023</v>
      </c>
    </row>
    <row r="26" ht="14.25">
      <c r="A26" t="str">
        <f>CONCATENATE("01.02.",YEAR(NOW())+1)</f>
        <v>01.02.2023</v>
      </c>
    </row>
    <row r="27" ht="14.25">
      <c r="A27" t="str">
        <f>CONCATENATE("01.03.",YEAR(NOW())+1)</f>
        <v>01.03.2023</v>
      </c>
    </row>
    <row r="28" ht="14.25">
      <c r="A28" t="str">
        <f>CONCATENATE("01.04.",YEAR(NOW())+1)</f>
        <v>01.04.2023</v>
      </c>
    </row>
    <row r="29" ht="14.25">
      <c r="A29" t="str">
        <f>CONCATENATE("01.05.",YEAR(NOW())+1)</f>
        <v>01.05.2023</v>
      </c>
    </row>
    <row r="30" ht="14.25">
      <c r="A30" t="str">
        <f>CONCATENATE("01.06.",YEAR(NOW())+1)</f>
        <v>01.06.2023</v>
      </c>
    </row>
    <row r="31" ht="14.25">
      <c r="A31" t="str">
        <f>CONCATENATE("01.07.",YEAR(NOW())+1)</f>
        <v>01.07.2023</v>
      </c>
    </row>
    <row r="32" ht="14.25">
      <c r="A32" t="str">
        <f>CONCATENATE("01.08.",YEAR(NOW())+1)</f>
        <v>01.08.2023</v>
      </c>
    </row>
    <row r="33" ht="14.25">
      <c r="A33" t="str">
        <f>CONCATENATE("01.09.",YEAR(NOW())+1)</f>
        <v>01.09.2023</v>
      </c>
    </row>
    <row r="34" ht="14.25">
      <c r="A34" t="str">
        <f>CONCATENATE("01.10.",YEAR(NOW())+1)</f>
        <v>01.10.2023</v>
      </c>
    </row>
    <row r="35" ht="14.25">
      <c r="A35" t="str">
        <f>CONCATENATE("01.11.",YEAR(NOW())+1)</f>
        <v>01.11.2023</v>
      </c>
    </row>
    <row r="36" ht="14.25">
      <c r="A36" t="str">
        <f>CONCATENATE("01.12.",YEAR(NOW())+1)</f>
        <v>01.12.2023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0.125" style="0" customWidth="1"/>
    <col min="2" max="2" width="41.75390625" style="0" customWidth="1"/>
  </cols>
  <sheetData>
    <row r="1" spans="1:2" ht="60" customHeight="1">
      <c r="A1" s="1">
        <v>2000</v>
      </c>
      <c r="B1" t="s">
        <v>108</v>
      </c>
    </row>
    <row r="2" spans="1:2" ht="60" customHeight="1">
      <c r="A2" s="1">
        <v>2100</v>
      </c>
      <c r="B2" t="s">
        <v>109</v>
      </c>
    </row>
    <row r="3" spans="1:2" ht="60" customHeight="1">
      <c r="A3" s="1">
        <v>2110</v>
      </c>
      <c r="B3" t="s">
        <v>110</v>
      </c>
    </row>
    <row r="4" spans="1:2" ht="60" customHeight="1">
      <c r="A4" s="1">
        <v>2111</v>
      </c>
      <c r="B4" t="s">
        <v>111</v>
      </c>
    </row>
    <row r="5" spans="1:2" ht="60" customHeight="1">
      <c r="A5" s="1">
        <v>2112</v>
      </c>
      <c r="B5" t="s">
        <v>112</v>
      </c>
    </row>
    <row r="6" spans="1:2" ht="60" customHeight="1">
      <c r="A6" s="1">
        <v>2120</v>
      </c>
      <c r="B6" t="s">
        <v>113</v>
      </c>
    </row>
    <row r="7" spans="1:2" ht="60" customHeight="1">
      <c r="A7" s="1">
        <v>2200</v>
      </c>
      <c r="B7" t="s">
        <v>114</v>
      </c>
    </row>
    <row r="8" spans="1:2" ht="60" customHeight="1">
      <c r="A8" s="1">
        <v>2210</v>
      </c>
      <c r="B8" t="s">
        <v>115</v>
      </c>
    </row>
    <row r="9" spans="1:2" ht="60" customHeight="1">
      <c r="A9" s="1">
        <v>2220</v>
      </c>
      <c r="B9" t="s">
        <v>116</v>
      </c>
    </row>
    <row r="10" spans="1:2" ht="60" customHeight="1">
      <c r="A10" s="1">
        <v>2230</v>
      </c>
      <c r="B10" t="s">
        <v>117</v>
      </c>
    </row>
    <row r="11" spans="1:2" ht="60" customHeight="1">
      <c r="A11" s="1">
        <v>2240</v>
      </c>
      <c r="B11" t="s">
        <v>118</v>
      </c>
    </row>
    <row r="12" spans="1:2" ht="60" customHeight="1">
      <c r="A12" s="1">
        <v>2250</v>
      </c>
      <c r="B12" t="s">
        <v>119</v>
      </c>
    </row>
    <row r="13" spans="1:2" ht="60" customHeight="1">
      <c r="A13" s="1">
        <v>2260</v>
      </c>
      <c r="B13" t="s">
        <v>120</v>
      </c>
    </row>
    <row r="14" spans="1:2" ht="60" customHeight="1">
      <c r="A14" s="1">
        <v>2270</v>
      </c>
      <c r="B14" t="s">
        <v>121</v>
      </c>
    </row>
    <row r="15" spans="1:2" ht="60" customHeight="1">
      <c r="A15" s="1">
        <v>2271</v>
      </c>
      <c r="B15" t="s">
        <v>122</v>
      </c>
    </row>
    <row r="16" spans="1:2" ht="60" customHeight="1">
      <c r="A16" s="1">
        <v>2272</v>
      </c>
      <c r="B16" t="s">
        <v>123</v>
      </c>
    </row>
    <row r="17" spans="1:2" ht="60" customHeight="1">
      <c r="A17" s="1">
        <v>2273</v>
      </c>
      <c r="B17" t="s">
        <v>124</v>
      </c>
    </row>
    <row r="18" spans="1:2" ht="60" customHeight="1">
      <c r="A18" s="1">
        <v>2274</v>
      </c>
      <c r="B18" t="s">
        <v>125</v>
      </c>
    </row>
    <row r="19" spans="1:2" ht="60" customHeight="1">
      <c r="A19" s="1">
        <v>2275</v>
      </c>
      <c r="B19" t="s">
        <v>126</v>
      </c>
    </row>
    <row r="20" spans="1:2" ht="60" customHeight="1">
      <c r="A20" s="1">
        <v>2276</v>
      </c>
      <c r="B20" t="s">
        <v>127</v>
      </c>
    </row>
    <row r="21" spans="1:2" ht="60" customHeight="1">
      <c r="A21" s="1">
        <v>2280</v>
      </c>
      <c r="B21" t="s">
        <v>128</v>
      </c>
    </row>
    <row r="22" spans="1:2" ht="60" customHeight="1">
      <c r="A22" s="1">
        <v>2281</v>
      </c>
      <c r="B22" t="s">
        <v>129</v>
      </c>
    </row>
    <row r="23" spans="1:2" ht="60" customHeight="1">
      <c r="A23" s="1">
        <v>2282</v>
      </c>
      <c r="B23" t="s">
        <v>130</v>
      </c>
    </row>
    <row r="24" spans="1:2" ht="60" customHeight="1">
      <c r="A24" s="1">
        <v>2400</v>
      </c>
      <c r="B24" t="s">
        <v>131</v>
      </c>
    </row>
    <row r="25" spans="1:2" ht="60" customHeight="1">
      <c r="A25" s="1">
        <v>2410</v>
      </c>
      <c r="B25" t="s">
        <v>132</v>
      </c>
    </row>
    <row r="26" spans="1:2" ht="60" customHeight="1">
      <c r="A26" s="1">
        <v>2420</v>
      </c>
      <c r="B26" t="s">
        <v>133</v>
      </c>
    </row>
    <row r="27" spans="1:2" ht="60" customHeight="1">
      <c r="A27" s="1">
        <v>2600</v>
      </c>
      <c r="B27" t="s">
        <v>134</v>
      </c>
    </row>
    <row r="28" spans="1:2" ht="60" customHeight="1">
      <c r="A28" s="1">
        <v>2610</v>
      </c>
      <c r="B28" t="s">
        <v>135</v>
      </c>
    </row>
    <row r="29" spans="1:2" ht="60" customHeight="1">
      <c r="A29" s="1">
        <v>2620</v>
      </c>
      <c r="B29" t="s">
        <v>136</v>
      </c>
    </row>
    <row r="30" spans="1:2" ht="60" customHeight="1">
      <c r="A30" s="1">
        <v>2630</v>
      </c>
      <c r="B30" t="s">
        <v>137</v>
      </c>
    </row>
    <row r="31" spans="1:2" ht="60" customHeight="1">
      <c r="A31" s="1">
        <v>2700</v>
      </c>
      <c r="B31" t="s">
        <v>138</v>
      </c>
    </row>
    <row r="32" spans="1:2" ht="60" customHeight="1">
      <c r="A32" s="1">
        <v>2710</v>
      </c>
      <c r="B32" t="s">
        <v>139</v>
      </c>
    </row>
    <row r="33" spans="1:2" ht="60" customHeight="1">
      <c r="A33" s="1">
        <v>2720</v>
      </c>
      <c r="B33" t="s">
        <v>140</v>
      </c>
    </row>
    <row r="34" spans="1:2" ht="60" customHeight="1">
      <c r="A34" s="1">
        <v>2730</v>
      </c>
      <c r="B34" t="s">
        <v>141</v>
      </c>
    </row>
    <row r="35" spans="1:2" ht="60" customHeight="1">
      <c r="A35" s="1">
        <v>2800</v>
      </c>
      <c r="B35" t="s">
        <v>142</v>
      </c>
    </row>
    <row r="36" spans="1:2" ht="60" customHeight="1">
      <c r="A36" s="1">
        <v>3000</v>
      </c>
      <c r="B36" t="s">
        <v>143</v>
      </c>
    </row>
    <row r="37" spans="1:2" ht="60" customHeight="1">
      <c r="A37" s="1">
        <v>3100</v>
      </c>
      <c r="B37" t="s">
        <v>144</v>
      </c>
    </row>
    <row r="38" spans="1:2" ht="60" customHeight="1">
      <c r="A38" s="1">
        <v>3110</v>
      </c>
      <c r="B38" t="s">
        <v>145</v>
      </c>
    </row>
    <row r="39" spans="1:2" ht="60" customHeight="1">
      <c r="A39" s="1">
        <v>3120</v>
      </c>
      <c r="B39" t="s">
        <v>146</v>
      </c>
    </row>
    <row r="40" spans="1:2" ht="60" customHeight="1">
      <c r="A40" s="1">
        <v>3121</v>
      </c>
      <c r="B40" t="s">
        <v>147</v>
      </c>
    </row>
    <row r="41" spans="1:2" ht="60" customHeight="1">
      <c r="A41" s="1">
        <v>3122</v>
      </c>
      <c r="B41" t="s">
        <v>148</v>
      </c>
    </row>
    <row r="42" spans="1:2" ht="60" customHeight="1">
      <c r="A42" s="1">
        <v>3130</v>
      </c>
      <c r="B42" t="s">
        <v>149</v>
      </c>
    </row>
    <row r="43" spans="1:2" ht="60" customHeight="1">
      <c r="A43" s="1">
        <v>3131</v>
      </c>
      <c r="B43" t="s">
        <v>150</v>
      </c>
    </row>
    <row r="44" spans="1:2" ht="60" customHeight="1">
      <c r="A44" s="1">
        <v>3132</v>
      </c>
      <c r="B44" t="s">
        <v>151</v>
      </c>
    </row>
    <row r="45" spans="1:2" ht="60" customHeight="1">
      <c r="A45" s="1">
        <v>3140</v>
      </c>
      <c r="B45" t="s">
        <v>152</v>
      </c>
    </row>
    <row r="46" spans="1:2" ht="60" customHeight="1">
      <c r="A46" s="1">
        <v>3141</v>
      </c>
      <c r="B46" t="s">
        <v>153</v>
      </c>
    </row>
    <row r="47" spans="1:2" ht="60" customHeight="1">
      <c r="A47" s="1">
        <v>3142</v>
      </c>
      <c r="B47" t="s">
        <v>154</v>
      </c>
    </row>
    <row r="48" spans="1:2" ht="60" customHeight="1">
      <c r="A48" s="1">
        <v>3143</v>
      </c>
      <c r="B48" t="s">
        <v>155</v>
      </c>
    </row>
    <row r="49" spans="1:2" ht="60" customHeight="1">
      <c r="A49" s="1">
        <v>3150</v>
      </c>
      <c r="B49" t="s">
        <v>156</v>
      </c>
    </row>
    <row r="50" spans="1:2" ht="60" customHeight="1">
      <c r="A50" s="1">
        <v>3160</v>
      </c>
      <c r="B50" t="s">
        <v>157</v>
      </c>
    </row>
    <row r="51" spans="1:2" ht="60" customHeight="1">
      <c r="A51" s="1">
        <v>3200</v>
      </c>
      <c r="B51" t="s">
        <v>158</v>
      </c>
    </row>
    <row r="52" spans="1:2" ht="60" customHeight="1">
      <c r="A52" s="1">
        <v>3210</v>
      </c>
      <c r="B52" t="s">
        <v>159</v>
      </c>
    </row>
    <row r="53" spans="1:2" ht="60" customHeight="1">
      <c r="A53" s="1">
        <v>3220</v>
      </c>
      <c r="B53" t="s">
        <v>160</v>
      </c>
    </row>
    <row r="54" spans="1:2" ht="60" customHeight="1">
      <c r="A54" s="1">
        <v>3230</v>
      </c>
      <c r="B54" t="s">
        <v>161</v>
      </c>
    </row>
    <row r="55" spans="1:2" ht="60" customHeight="1">
      <c r="A55" s="1">
        <v>3240</v>
      </c>
      <c r="B55" t="s">
        <v>162</v>
      </c>
    </row>
    <row r="56" spans="1:2" ht="60" customHeight="1">
      <c r="A56" s="1">
        <v>9000</v>
      </c>
      <c r="B56" t="s">
        <v>163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59.875" style="0" customWidth="1"/>
    <col min="2" max="2" width="15.875" style="0" customWidth="1"/>
  </cols>
  <sheetData>
    <row r="1" spans="1:2" ht="14.25">
      <c r="A1" t="s">
        <v>21</v>
      </c>
      <c r="B1" t="s">
        <v>164</v>
      </c>
    </row>
    <row r="2" spans="1:2" ht="14.25">
      <c r="A2" t="s">
        <v>165</v>
      </c>
      <c r="B2" t="s">
        <v>166</v>
      </c>
    </row>
    <row r="3" spans="1:2" ht="14.25">
      <c r="A3" t="s">
        <v>87</v>
      </c>
      <c r="B3" t="s">
        <v>167</v>
      </c>
    </row>
    <row r="4" spans="1:2" ht="14.25">
      <c r="A4" t="s">
        <v>168</v>
      </c>
      <c r="B4" t="s">
        <v>169</v>
      </c>
    </row>
    <row r="5" spans="1:2" ht="14.25">
      <c r="A5" t="s">
        <v>170</v>
      </c>
      <c r="B5" t="s">
        <v>171</v>
      </c>
    </row>
    <row r="6" spans="1:2" ht="14.25">
      <c r="A6" t="s">
        <v>172</v>
      </c>
      <c r="B6" t="s">
        <v>173</v>
      </c>
    </row>
    <row r="7" spans="1:2" ht="14.25">
      <c r="A7" t="s">
        <v>174</v>
      </c>
      <c r="B7" t="s">
        <v>175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2022-07-04T08:18:49Z</cp:lastPrinted>
  <dcterms:created xsi:type="dcterms:W3CDTF">2017-01-10T11:54:21Z</dcterms:created>
  <dcterms:modified xsi:type="dcterms:W3CDTF">2022-07-04T08:19:10Z</dcterms:modified>
  <cp:category/>
  <cp:version/>
  <cp:contentType/>
  <cp:contentStatus/>
  <cp:revision>6</cp:revision>
</cp:coreProperties>
</file>